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H:\_Hrad Kamen\VZT\"/>
    </mc:Choice>
  </mc:AlternateContent>
  <xr:revisionPtr revIDLastSave="0" documentId="13_ncr:1_{B92C511D-49AB-4D45-B9FF-27CE427257E4}" xr6:coauthVersionLast="47" xr6:coauthVersionMax="47" xr10:uidLastSave="{00000000-0000-0000-0000-000000000000}"/>
  <bookViews>
    <workbookView xWindow="-19320" yWindow="2325" windowWidth="19440" windowHeight="15000" xr2:uid="{81DDE418-5454-4BB9-BE02-9C150B02ABF5}"/>
  </bookViews>
  <sheets>
    <sheet name="Výkaz výměr DPS_VZT" sheetId="2" r:id="rId1"/>
    <sheet name="pomocny RKA" sheetId="3" state="hidden" r:id="rId2"/>
  </sheets>
  <definedNames>
    <definedName name="_xlnm.Print_Titles" localSheetId="0">'Výkaz výměr DPS_VZT'!$1:$6</definedName>
    <definedName name="_xlnm.Print_Area" localSheetId="0">'Výkaz výměr DPS_VZT'!$A$1:$I$54</definedName>
    <definedName name="Print_Titles_0" localSheetId="0">'Výkaz výměr DPS_VZT'!$1:$6</definedName>
    <definedName name="Print_Titles_0_0" localSheetId="0">'Výkaz výměr DPS_VZT'!$1:$6</definedName>
    <definedName name="Print_Titles_0_0_0" localSheetId="0">'Výkaz výměr DPS_VZT'!$1:$6</definedName>
    <definedName name="Print_Titles_0_0_0_0" localSheetId="0">'Výkaz výměr DPS_VZT'!$1:$6</definedName>
    <definedName name="Print_Titles_0_0_0_0_0" localSheetId="0">'Výkaz výměr DPS_VZT'!$1:$6</definedName>
    <definedName name="Print_Titles_0_0_0_0_0_0" localSheetId="0">'Výkaz výměr DPS_VZT'!$1:$6</definedName>
    <definedName name="Print_Titles_0_0_0_0_0_0_0" localSheetId="0">'Výkaz výměr DPS_VZT'!$1:$6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39" i="2" l="1"/>
  <c r="A41" i="2" s="1"/>
  <c r="A40" i="2"/>
  <c r="E47" i="3"/>
  <c r="E44" i="3"/>
  <c r="E43" i="3"/>
  <c r="E42" i="3"/>
  <c r="E41" i="3"/>
  <c r="E40" i="3"/>
  <c r="C43" i="3"/>
  <c r="C31" i="3"/>
  <c r="C30" i="3"/>
  <c r="C42" i="3" s="1"/>
  <c r="C29" i="3"/>
  <c r="C26" i="3"/>
  <c r="C37" i="3" s="1"/>
  <c r="C22" i="3"/>
  <c r="C36" i="3" s="1"/>
  <c r="C21" i="3"/>
  <c r="C41" i="3" s="1"/>
  <c r="C20" i="3"/>
  <c r="C17" i="3"/>
  <c r="C40" i="3" s="1"/>
  <c r="C16" i="3"/>
  <c r="C12" i="3"/>
  <c r="C39" i="3" s="1"/>
  <c r="C11" i="3"/>
  <c r="C35" i="3" s="1"/>
  <c r="C10" i="3"/>
  <c r="C9" i="3"/>
  <c r="C6" i="3"/>
  <c r="C38" i="3" s="1"/>
  <c r="C5" i="3"/>
  <c r="A12" i="2"/>
  <c r="A42" i="2" l="1"/>
  <c r="A43" i="2" s="1"/>
  <c r="C34" i="3"/>
  <c r="A13" i="2"/>
  <c r="A14" i="2" l="1"/>
  <c r="A15" i="2" l="1"/>
  <c r="A16" i="2"/>
  <c r="A17" i="2" l="1"/>
  <c r="A20" i="2" s="1"/>
  <c r="A21" i="2" s="1"/>
  <c r="A22" i="2" l="1"/>
  <c r="A23" i="2" s="1"/>
  <c r="A24" i="2" l="1"/>
  <c r="A25" i="2" s="1"/>
  <c r="A26" i="2" l="1"/>
  <c r="A29" i="2" s="1"/>
  <c r="A30" i="2" s="1"/>
  <c r="A31" i="2" s="1"/>
  <c r="A32" i="2" s="1"/>
  <c r="A35" i="2" s="1"/>
  <c r="A36" i="2" s="1"/>
  <c r="A37" i="2" s="1"/>
  <c r="A38" i="2" l="1"/>
  <c r="A47" i="2" l="1"/>
  <c r="A50" i="2" s="1"/>
  <c r="A51" i="2" l="1"/>
  <c r="A52" i="2" s="1"/>
  <c r="A53" i="2" s="1"/>
  <c r="A54" i="2" s="1"/>
</calcChain>
</file>

<file path=xl/sharedStrings.xml><?xml version="1.0" encoding="utf-8"?>
<sst xmlns="http://schemas.openxmlformats.org/spreadsheetml/2006/main" count="149" uniqueCount="97">
  <si>
    <t>Projekt:</t>
  </si>
  <si>
    <t>Položka</t>
  </si>
  <si>
    <t>Kód</t>
  </si>
  <si>
    <t>Popis</t>
  </si>
  <si>
    <t>Jednotka</t>
  </si>
  <si>
    <t>Množství projekt</t>
  </si>
  <si>
    <t>Množství dle dodavatele</t>
  </si>
  <si>
    <t>Materiál</t>
  </si>
  <si>
    <t>Práce</t>
  </si>
  <si>
    <t>Celkem</t>
  </si>
  <si>
    <t>1.0</t>
  </si>
  <si>
    <t>ks</t>
  </si>
  <si>
    <t>bm</t>
  </si>
  <si>
    <t>Vzduchotechnika</t>
  </si>
  <si>
    <t>REV: 00</t>
  </si>
  <si>
    <t>Dokumentace skutečného provedení</t>
  </si>
  <si>
    <t>sada</t>
  </si>
  <si>
    <t>1</t>
  </si>
  <si>
    <t>Zaregulování VZT a změření vzduchových průtoků, vč. Zprávy o měření</t>
  </si>
  <si>
    <t xml:space="preserve">Cena jednotková </t>
  </si>
  <si>
    <t>Odzkoušení a uvedení do provozu</t>
  </si>
  <si>
    <t>Vzduchotechnika a klimatizace sálu</t>
  </si>
  <si>
    <t>Distribuční elementy</t>
  </si>
  <si>
    <t>VZT potrubí a izolace</t>
  </si>
  <si>
    <t>Školení provozovatele a údržby</t>
  </si>
  <si>
    <t>m2</t>
  </si>
  <si>
    <t>Ostatní</t>
  </si>
  <si>
    <t>DD</t>
  </si>
  <si>
    <t>Hrad Kamen</t>
  </si>
  <si>
    <t>AHU1</t>
  </si>
  <si>
    <t>EF1</t>
  </si>
  <si>
    <t>EF2</t>
  </si>
  <si>
    <t>HOOD1</t>
  </si>
  <si>
    <t>SG</t>
  </si>
  <si>
    <t>EG</t>
  </si>
  <si>
    <t>DH</t>
  </si>
  <si>
    <t>Ovalné potrubí vzduchotechnické, spirálně vinuté, bezpřírubové, vč. tvarovek 195x50 mm</t>
  </si>
  <si>
    <t>Ovalné potrubí vzduchotechnické, spirálně vinuté, bezpřírubové, vč. tvarovek 320x80 mm</t>
  </si>
  <si>
    <t>Ovalné potrubí vzduchotechnické, spirálně vinuté, bezpřírubové, vč. tvarovek 350x100 mm</t>
  </si>
  <si>
    <t xml:space="preserve">Potrubí vzduchotechnické hranaté třídy 1, spojované přírubami z pozinkovaného ocelového plechu, vč. tvarovek </t>
  </si>
  <si>
    <t>m</t>
  </si>
  <si>
    <t>Zařízení</t>
  </si>
  <si>
    <t>EH1</t>
  </si>
  <si>
    <t>Montážní a spojovácí materiál</t>
  </si>
  <si>
    <t>Poznámky:
- Výkaz výměr byl zpracovaný k dokumentaci ve stupni pro výběr zhotovitele
- Informace na tomto dokumentu mohou být použity jenom v souvislosti s tímto projektem a nemohou být svévolně pozměňovány, doplňovány nebo odstraňovány. V případě, že bude nutné provést změny, jediným oprávněným subjektem je OPTIMAL Engineering spol. s r.o.
- Dodavatel je povinen provést kontrolu věcné správnosti dokumentace v návaznosti na skutečný stav, kontrolu souladu s platnými ČSN a v případě nesouladu či pochybností upozornit projektanta.
- Dodavatel musí číst kompletní dokumentaci s ohledem na všechny detaily a musí zahrnout do nabídky všechny potřebné součásti systému tak, aby dosáhl plné funkce systému dle záměru projektanta.                                                                                                                                                 - Tato dokumentace musí být čtena a koordinována dohromady s požárně bezpečnostním řešením stavby a platnými výkresy stávajícího stavu                                                                                                                                                                          - Dodavatel mechanických profesí koordinuje s dodavatelem elektrickým profesí napájení do všech zařízení dle potřeby.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Veškerý materiál a barevnost použitý pro realizaci bude podléhat schvalovacímu procesu investora.
- Veškerý materiál a zařízení uvedeno vč. dopravy, montáži, závěsů</t>
  </si>
  <si>
    <t>Elektrický ohřívač pro kruhové potrubí s regulací výkonu. Výkon ohřívače 1,4 kW, ø160 mm</t>
  </si>
  <si>
    <t>Přívodní talířový ventil kovový s regulací, ø160 mm, barva dle architekta</t>
  </si>
  <si>
    <t>Odvodní talířový ventil kovový s regulací, ø100 mm, barva dle architekta</t>
  </si>
  <si>
    <t>Přívodní multidýza do čtyřhranného potrubí, 600x200 mm. 33 mikrodýzy o ø50 mm</t>
  </si>
  <si>
    <t>Potrubí kruhové vzduchotechnické, spirálně vinuté z pozinkovaného ocelového plechu, vč. tvarovek ø100 mm</t>
  </si>
  <si>
    <t>Potrubí kruhové vzduchotechnické, spirálně vinuté z pozinkovaného ocelového plechu, vč. tvarovek ø125 mm</t>
  </si>
  <si>
    <t>Potrubí kruhové vzduchotechnické, spirálně vinuté z pozinkovaného ocelového plechu, vč. tvarovek ø160 mm</t>
  </si>
  <si>
    <t>EF HOOD</t>
  </si>
  <si>
    <t>kpl</t>
  </si>
  <si>
    <t>Tlumiče hluku</t>
  </si>
  <si>
    <t>Ohebný tlumič hluku o délce 1m a tloušťce izolace 50mm.</t>
  </si>
  <si>
    <t>Ahu 01</t>
  </si>
  <si>
    <t>D 160</t>
  </si>
  <si>
    <t>OV 350x100</t>
  </si>
  <si>
    <t>Supply</t>
  </si>
  <si>
    <t>Extract</t>
  </si>
  <si>
    <t>D160</t>
  </si>
  <si>
    <t>D100</t>
  </si>
  <si>
    <t>OV 195x50</t>
  </si>
  <si>
    <t xml:space="preserve">D100 </t>
  </si>
  <si>
    <t>Fresh</t>
  </si>
  <si>
    <t>čtyř 200x100</t>
  </si>
  <si>
    <t>Exhaust</t>
  </si>
  <si>
    <t>čt 400x100</t>
  </si>
  <si>
    <t>D200</t>
  </si>
  <si>
    <t>Digestoř</t>
  </si>
  <si>
    <t>D125</t>
  </si>
  <si>
    <t>OV 350 x100</t>
  </si>
  <si>
    <t>hr 350x100</t>
  </si>
  <si>
    <t>hr 400x200</t>
  </si>
  <si>
    <t>List potrubí</t>
  </si>
  <si>
    <t>kruhove</t>
  </si>
  <si>
    <t>ovalne</t>
  </si>
  <si>
    <t>čtyřhranné</t>
  </si>
  <si>
    <t>Potrubí kruhové vzduchotechnické, spirálně vinuté z pozinkovaného ocelového plechu, vč. tvarovek ø200 mm</t>
  </si>
  <si>
    <t>čtyřhranné izolace (pry dle PHL je třeba izolovat ze VZT ahu jen odpadní vzduch)</t>
  </si>
  <si>
    <t>Výfuková hlavice, ø125 mm, střešní, z pozinkované oceli</t>
  </si>
  <si>
    <t>Výfuková hlavice, ø200 mm, střešní, z pozinkované oceli</t>
  </si>
  <si>
    <t>Odvodní mřížka, hranatá, 300x150 mm, jednořádá, z eloxovaného hliníku</t>
  </si>
  <si>
    <t>DL</t>
  </si>
  <si>
    <t>Protidešťová žaluzie, 200x100 mm, z pozinkovaného ocelového plechu</t>
  </si>
  <si>
    <t>Nástěnná digestoř nerezová pro odvod vzduchu. Průtok 200 m3/h. Bez ventilátoru.</t>
  </si>
  <si>
    <t>Odtahový ventilátor radiální do kruhového potrubí 200 m3/h, 200 Pa. Např. Elektrodesign RM N.</t>
  </si>
  <si>
    <t>Radiální ventilátor do čtyřhranného potrubí. Průtok vzduchu 480 m3/h, dispoziční tlak 150 Pa, výkon 0,136 kW. Hladiny akustického výkonu:
Sání: 64 dB
Výtlak: 68 dB
Do okolí: 52 dB
Složení:
přípojovací manžety, regulator otáček, radiální oběžné kolo s dozadu zahnutými lopatkami. Např. Elektrodesign IRB/2-200 A</t>
  </si>
  <si>
    <t>Malý axiální ventilátor pro montáž do stěny. Průtok vzduchu 72 m3/h, dispoziční tlak 15 Pa, výkon 0,017 kW. Hladina akustického tlaku (1,5 m): 42 dB. Např. fy.Elektrodesign HEF 100.</t>
  </si>
  <si>
    <t>Vzduchotechnická rekuperační jednotka stojací pro vnitřní umístění s vyvody nahoru. Průtok vzduchu 480 m3/h, dispoziční tlak 200Pa, výkon motoru 0,333 kW EC, účinnost rekuperace min. 82 %. Hladiny akustického tlaku (3 m): 
Sání: 51 dB
Přívod: 45 dB
Odvod: 47 dB
Výfuk: 50 dB
Složení jednotky:
filtr G4, integrovaný automatický bypass, ventilátory se standartními EC motory s vnějším rotorem, protiproudý výměník tepla, přípojení k dálkovému předehřevu nebo dohřevu, integrovaný regulační systém, umožňujicí dálkové ovladání jednotky přes WiFi vč. časových programů. Např. fy. SORKE QR550A</t>
  </si>
  <si>
    <t>Oválné potrubí např. fy. HAPO TECHNIK</t>
  </si>
  <si>
    <r>
      <t xml:space="preserve">Tepelná izolace kaučuková lepený pás  tl. 19 mm, v barevném provedení (bílá), součinitel tepelné vodivosti </t>
    </r>
    <r>
      <rPr>
        <sz val="8"/>
        <rFont val="Calibri"/>
        <family val="2"/>
        <charset val="238"/>
      </rPr>
      <t>λ</t>
    </r>
    <r>
      <rPr>
        <sz val="8"/>
        <rFont val="Arial Narrow"/>
        <family val="2"/>
        <charset val="238"/>
      </rPr>
      <t xml:space="preserve">=0,035 W/m.K, součinitel odporu difuze vodních par </t>
    </r>
    <r>
      <rPr>
        <sz val="8"/>
        <rFont val="Calibri"/>
        <family val="2"/>
        <charset val="238"/>
      </rPr>
      <t>μ≥70</t>
    </r>
    <r>
      <rPr>
        <sz val="8"/>
        <rFont val="Arial Narrow"/>
        <family val="2"/>
        <charset val="238"/>
      </rPr>
      <t>00. Např. Kflex ST Color</t>
    </r>
  </si>
  <si>
    <r>
      <t xml:space="preserve">Tepelná izolace kaučuková pro spiro potrubí o ø100 mm,  tl. 19 mm, v barevném provedení (bílá) součinitel tepelné vodivosti </t>
    </r>
    <r>
      <rPr>
        <sz val="8"/>
        <rFont val="Calibri"/>
        <family val="2"/>
        <charset val="238"/>
      </rPr>
      <t>λ</t>
    </r>
    <r>
      <rPr>
        <sz val="8"/>
        <rFont val="Arial Narrow"/>
        <family val="2"/>
        <charset val="238"/>
      </rPr>
      <t>=0,035 W/m.K, součinitel odporu difuze vodních par μ≥7000. Např Kflex ST color</t>
    </r>
  </si>
  <si>
    <r>
      <t xml:space="preserve">Tepelná izolace kaučuková pro spiro potrubí o ø125 mm,  tl. 19 mm, v barevném provedení (bílá) součinitel tepelné vodivosti </t>
    </r>
    <r>
      <rPr>
        <sz val="8"/>
        <rFont val="Calibri"/>
        <family val="2"/>
        <charset val="238"/>
      </rPr>
      <t>λ</t>
    </r>
    <r>
      <rPr>
        <sz val="8"/>
        <rFont val="Arial Narrow"/>
        <family val="2"/>
        <charset val="238"/>
      </rPr>
      <t>=0,035 W/m.K, součinitel odporu difuze vodních par μ≥7000. Např Kflex ST color</t>
    </r>
  </si>
  <si>
    <r>
      <t xml:space="preserve">Tepelná izolace kaučuková pro spiro potrubí o ø160 mm,  tl. 19 mm, v barevném provedení (bílá) součinitel tepelné vodivosti </t>
    </r>
    <r>
      <rPr>
        <sz val="8"/>
        <rFont val="Calibri"/>
        <family val="2"/>
        <charset val="238"/>
      </rPr>
      <t>λ</t>
    </r>
    <r>
      <rPr>
        <sz val="8"/>
        <rFont val="Arial Narrow"/>
        <family val="2"/>
        <charset val="238"/>
      </rPr>
      <t>=0,035 W/m.K, součinitel odporu difuze vodních par μ≥7000. Např Kflex ST color</t>
    </r>
  </si>
  <si>
    <r>
      <t xml:space="preserve">Tepelná izolace kaučuková pro spiro potrubí o ø200 mm,  tl. 19 mm, v barevném provedení (bílá) součinitel tepelné vodivosti </t>
    </r>
    <r>
      <rPr>
        <sz val="8"/>
        <rFont val="Calibri"/>
        <family val="2"/>
        <charset val="238"/>
      </rPr>
      <t>λ</t>
    </r>
    <r>
      <rPr>
        <sz val="8"/>
        <rFont val="Arial Narrow"/>
        <family val="2"/>
        <charset val="238"/>
      </rPr>
      <t>=0,035 W/m.K, součinitel odporu difuze vodních par μ≥7000. Např Kflex ST color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</si>
</sst>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Kč-405]_-;\-* #,##0.00\ [$Kč-405]_-;_-* \-??\ [$Kč-405]_-;_-@_-"/>
  </numFmts>
  <fonts count="15" x14ac:knownFonts="1">
    <font>
      <sz val="11"/>
      <color rgb="FF000000"/>
      <name val="Calibri"/>
      <family val="2"/>
      <charset val="238"/>
    </font>
    <font>
      <sz val="8"/>
      <color rgb="FF000000"/>
      <name val="Arial Narrow"/>
      <family val="2"/>
      <charset val="238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sz val="6"/>
      <name val="Arial Narrow"/>
      <family val="2"/>
      <charset val="238"/>
    </font>
    <font>
      <sz val="11"/>
      <name val="Calibri"/>
      <family val="2"/>
      <charset val="238"/>
    </font>
    <font>
      <sz val="11"/>
      <color theme="0"/>
      <name val="Calibri"/>
      <family val="2"/>
      <charset val="238"/>
    </font>
    <font>
      <b/>
      <sz val="8"/>
      <color rgb="FF000000"/>
      <name val="Arial Narrow"/>
      <family val="2"/>
      <charset val="238"/>
    </font>
    <font>
      <sz val="8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sz val="14"/>
      <color rgb="FF000000"/>
      <name val="Calibri"/>
      <family val="2"/>
      <charset val="238"/>
    </font>
    <font>
      <strike/>
      <sz val="11"/>
      <color rgb="FF000000"/>
      <name val="Calibri"/>
      <family val="2"/>
      <charset val="238"/>
    </font>
    <font>
      <i/>
      <sz val="8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3D69B"/>
        <bgColor rgb="FFFFCC99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3" fontId="1" fillId="0" borderId="0" xfId="0" applyNumberFormat="1" applyFont="1" applyAlignment="1">
      <alignment horizontal="center" vertical="center"/>
    </xf>
    <xf numFmtId="14" fontId="1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" fontId="3" fillId="0" borderId="3" xfId="0" applyNumberFormat="1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vertical="center"/>
    </xf>
    <xf numFmtId="3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 applyProtection="1">
      <alignment horizontal="center" vertical="center"/>
      <protection locked="0"/>
    </xf>
    <xf numFmtId="16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>
      <alignment vertical="center"/>
    </xf>
    <xf numFmtId="49" fontId="1" fillId="2" borderId="6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>
      <alignment horizontal="center" vertical="center"/>
    </xf>
    <xf numFmtId="3" fontId="1" fillId="2" borderId="6" xfId="0" applyNumberFormat="1" applyFont="1" applyFill="1" applyBorder="1" applyAlignment="1" applyProtection="1">
      <alignment horizontal="center" vertical="center"/>
      <protection locked="0"/>
    </xf>
    <xf numFmtId="164" fontId="1" fillId="2" borderId="6" xfId="0" applyNumberFormat="1" applyFont="1" applyFill="1" applyBorder="1" applyAlignment="1" applyProtection="1">
      <alignment vertical="center"/>
      <protection locked="0"/>
    </xf>
    <xf numFmtId="164" fontId="1" fillId="2" borderId="6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3" fontId="1" fillId="0" borderId="6" xfId="0" applyNumberFormat="1" applyFont="1" applyBorder="1" applyAlignment="1">
      <alignment horizontal="center" vertical="center"/>
    </xf>
    <xf numFmtId="3" fontId="1" fillId="0" borderId="6" xfId="0" applyNumberFormat="1" applyFont="1" applyBorder="1" applyAlignment="1" applyProtection="1">
      <alignment horizontal="center" vertical="center"/>
      <protection locked="0"/>
    </xf>
    <xf numFmtId="164" fontId="1" fillId="0" borderId="6" xfId="0" applyNumberFormat="1" applyFont="1" applyBorder="1" applyAlignment="1" applyProtection="1">
      <alignment vertical="center"/>
      <protection locked="0"/>
    </xf>
    <xf numFmtId="164" fontId="1" fillId="0" borderId="6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5" fillId="0" borderId="0" xfId="0" applyFont="1" applyAlignment="1">
      <alignment wrapText="1"/>
    </xf>
    <xf numFmtId="0" fontId="3" fillId="0" borderId="7" xfId="0" applyFont="1" applyBorder="1" applyAlignment="1">
      <alignment horizontal="center" vertical="center"/>
    </xf>
    <xf numFmtId="0" fontId="6" fillId="0" borderId="0" xfId="0" applyFont="1"/>
    <xf numFmtId="2" fontId="1" fillId="0" borderId="6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left" vertical="center"/>
    </xf>
    <xf numFmtId="49" fontId="1" fillId="0" borderId="6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top"/>
    </xf>
    <xf numFmtId="0" fontId="5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14" fillId="0" borderId="6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center" vertical="center" wrapText="1"/>
    </xf>
    <xf numFmtId="3" fontId="3" fillId="0" borderId="13" xfId="0" applyNumberFormat="1" applyFont="1" applyBorder="1" applyAlignment="1">
      <alignment horizontal="center" vertical="center" wrapText="1"/>
    </xf>
    <xf numFmtId="3" fontId="3" fillId="0" borderId="1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164" fontId="3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2" fillId="2" borderId="6" xfId="0" applyFont="1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4"/>
  <sheetViews>
    <sheetView tabSelected="1" zoomScale="115" zoomScaleNormal="115" workbookViewId="0">
      <selection activeCell="K11" sqref="K11"/>
    </sheetView>
  </sheetViews>
  <sheetFormatPr defaultRowHeight="15" x14ac:dyDescent="0.25"/>
  <cols>
    <col min="1" max="1" width="6.85546875" style="1"/>
    <col min="2" max="2" width="10" style="1"/>
    <col min="3" max="3" width="52.85546875" style="38"/>
    <col min="4" max="4" width="9" style="1"/>
    <col min="5" max="5" width="7.7109375" style="1" customWidth="1"/>
    <col min="6" max="6" width="10.85546875" style="1" customWidth="1"/>
    <col min="7" max="7" width="10.28515625" bestFit="1" customWidth="1"/>
    <col min="8" max="8" width="13" customWidth="1"/>
    <col min="9" max="9" width="10.42578125" bestFit="1" customWidth="1"/>
    <col min="10" max="10" width="3.42578125"/>
    <col min="11" max="214" width="7.85546875"/>
    <col min="215" max="216" width="6.85546875"/>
    <col min="217" max="217" width="55.42578125"/>
    <col min="218" max="218" width="17.85546875"/>
    <col min="219" max="219" width="9"/>
    <col min="220" max="220" width="7.28515625"/>
    <col min="221" max="221" width="10.42578125"/>
    <col min="222" max="222" width="10.140625"/>
    <col min="223" max="223" width="9.42578125"/>
    <col min="224" max="224" width="10.28515625"/>
    <col min="225" max="225" width="10.140625"/>
    <col min="226" max="470" width="7.85546875"/>
    <col min="471" max="472" width="6.85546875"/>
    <col min="473" max="473" width="55.42578125"/>
    <col min="474" max="474" width="17.85546875"/>
    <col min="475" max="475" width="9"/>
    <col min="476" max="476" width="7.28515625"/>
    <col min="477" max="477" width="10.42578125"/>
    <col min="478" max="478" width="10.140625"/>
    <col min="479" max="479" width="9.42578125"/>
    <col min="480" max="480" width="10.28515625"/>
    <col min="481" max="481" width="10.140625"/>
    <col min="482" max="726" width="7.85546875"/>
    <col min="727" max="728" width="6.85546875"/>
    <col min="729" max="729" width="55.42578125"/>
    <col min="730" max="730" width="17.85546875"/>
    <col min="731" max="731" width="9"/>
    <col min="732" max="732" width="7.28515625"/>
    <col min="733" max="733" width="10.42578125"/>
    <col min="734" max="734" width="10.140625"/>
    <col min="735" max="735" width="9.42578125"/>
    <col min="736" max="736" width="10.28515625"/>
    <col min="737" max="737" width="10.140625"/>
    <col min="738" max="982" width="7.85546875"/>
    <col min="983" max="984" width="6.85546875"/>
    <col min="985" max="985" width="55.42578125"/>
    <col min="986" max="986" width="17.85546875"/>
    <col min="987" max="987" width="9"/>
    <col min="988" max="988" width="7.28515625"/>
    <col min="989" max="989" width="10.42578125"/>
    <col min="990" max="990" width="10.140625"/>
    <col min="991" max="991" width="9.42578125"/>
    <col min="992" max="992" width="10.28515625"/>
    <col min="993" max="993" width="10.140625"/>
    <col min="994" max="1021" width="7.85546875"/>
  </cols>
  <sheetData>
    <row r="1" spans="1:9" s="4" customFormat="1" ht="13.5" thickBot="1" x14ac:dyDescent="0.3">
      <c r="A1" s="2" t="s">
        <v>0</v>
      </c>
      <c r="B1" s="3" t="s">
        <v>28</v>
      </c>
      <c r="C1" s="10"/>
      <c r="D1" s="3" t="s">
        <v>14</v>
      </c>
      <c r="E1" s="5"/>
      <c r="F1" s="2"/>
      <c r="G1" s="6"/>
    </row>
    <row r="2" spans="1:9" s="10" customFormat="1" ht="15" customHeight="1" thickBot="1" x14ac:dyDescent="0.3">
      <c r="A2" s="7"/>
      <c r="B2" s="8"/>
      <c r="C2" s="60" t="s">
        <v>21</v>
      </c>
      <c r="D2" s="8"/>
      <c r="E2" s="61"/>
      <c r="F2" s="61"/>
      <c r="G2" s="62"/>
      <c r="H2" s="63"/>
      <c r="I2" s="9"/>
    </row>
    <row r="3" spans="1:9" ht="15" customHeight="1" thickBot="1" x14ac:dyDescent="0.3">
      <c r="A3" s="11"/>
      <c r="B3" s="12"/>
      <c r="C3" s="60"/>
      <c r="D3" s="12"/>
      <c r="E3" s="64"/>
      <c r="F3" s="64"/>
      <c r="G3" s="15"/>
      <c r="H3" s="65"/>
      <c r="I3" s="13"/>
    </row>
    <row r="4" spans="1:9" ht="12.75" customHeight="1" x14ac:dyDescent="0.25">
      <c r="A4" s="11"/>
      <c r="B4" s="12"/>
      <c r="C4" s="60"/>
      <c r="D4" s="12"/>
      <c r="E4" s="14"/>
      <c r="F4" s="14"/>
      <c r="G4" s="15"/>
      <c r="H4" s="12"/>
      <c r="I4" s="66"/>
    </row>
    <row r="5" spans="1:9" ht="15" customHeight="1" thickBot="1" x14ac:dyDescent="0.3">
      <c r="A5" s="54" t="s">
        <v>1</v>
      </c>
      <c r="B5" s="55" t="s">
        <v>2</v>
      </c>
      <c r="C5" s="56" t="s">
        <v>3</v>
      </c>
      <c r="D5" s="57" t="s">
        <v>4</v>
      </c>
      <c r="E5" s="58" t="s">
        <v>5</v>
      </c>
      <c r="F5" s="58" t="s">
        <v>6</v>
      </c>
      <c r="G5" s="52" t="s">
        <v>19</v>
      </c>
      <c r="H5" s="52"/>
      <c r="I5" s="39"/>
    </row>
    <row r="6" spans="1:9" ht="15" customHeight="1" thickBot="1" x14ac:dyDescent="0.3">
      <c r="A6" s="54"/>
      <c r="B6" s="55"/>
      <c r="C6" s="56"/>
      <c r="D6" s="57"/>
      <c r="E6" s="59"/>
      <c r="F6" s="59"/>
      <c r="G6" s="16" t="s">
        <v>7</v>
      </c>
      <c r="H6" s="16" t="s">
        <v>8</v>
      </c>
      <c r="I6" s="17" t="s">
        <v>9</v>
      </c>
    </row>
    <row r="7" spans="1:9" s="44" customFormat="1" ht="115.5" customHeight="1" x14ac:dyDescent="0.25">
      <c r="A7" s="53" t="s">
        <v>44</v>
      </c>
      <c r="B7" s="53"/>
      <c r="C7" s="53"/>
      <c r="D7" s="53"/>
      <c r="E7" s="53"/>
      <c r="F7" s="53"/>
      <c r="G7" s="53"/>
      <c r="H7" s="53"/>
      <c r="I7" s="53"/>
    </row>
    <row r="8" spans="1:9" s="4" customFormat="1" ht="12.75" x14ac:dyDescent="0.25">
      <c r="A8" s="18"/>
      <c r="B8" s="2"/>
      <c r="C8" s="35"/>
      <c r="D8" s="2"/>
      <c r="E8" s="5"/>
      <c r="F8" s="19"/>
      <c r="G8" s="20"/>
      <c r="H8" s="20"/>
      <c r="I8" s="21"/>
    </row>
    <row r="9" spans="1:9" s="4" customFormat="1" ht="12.75" x14ac:dyDescent="0.25">
      <c r="A9" s="22" t="s">
        <v>10</v>
      </c>
      <c r="B9" s="23"/>
      <c r="C9" s="67" t="s">
        <v>13</v>
      </c>
      <c r="D9" s="23"/>
      <c r="E9" s="24"/>
      <c r="F9" s="25"/>
      <c r="G9" s="26"/>
      <c r="H9" s="26"/>
      <c r="I9" s="27"/>
    </row>
    <row r="10" spans="1:9" s="4" customFormat="1" ht="12.75" x14ac:dyDescent="0.25">
      <c r="A10" s="28"/>
      <c r="B10" s="28"/>
      <c r="C10" s="28"/>
      <c r="D10" s="28"/>
      <c r="E10" s="28"/>
      <c r="F10" s="28"/>
      <c r="G10" s="28"/>
      <c r="H10" s="28"/>
      <c r="I10" s="28"/>
    </row>
    <row r="11" spans="1:9" s="4" customFormat="1" ht="12.75" x14ac:dyDescent="0.25">
      <c r="A11" s="28"/>
      <c r="B11" s="28"/>
      <c r="C11" s="42" t="s">
        <v>41</v>
      </c>
      <c r="D11" s="28"/>
      <c r="E11" s="28"/>
      <c r="F11" s="28"/>
      <c r="G11" s="28"/>
      <c r="H11" s="28"/>
      <c r="I11" s="28"/>
    </row>
    <row r="12" spans="1:9" s="4" customFormat="1" ht="153" x14ac:dyDescent="0.25">
      <c r="A12" s="41" t="str">
        <f>"1."&amp;COUNTA($A$9:A11)</f>
        <v>1.1</v>
      </c>
      <c r="B12" s="28" t="s">
        <v>29</v>
      </c>
      <c r="C12" s="43" t="s">
        <v>90</v>
      </c>
      <c r="D12" s="28" t="s">
        <v>16</v>
      </c>
      <c r="E12" s="28" t="s">
        <v>17</v>
      </c>
      <c r="F12" s="28"/>
      <c r="G12" s="28"/>
      <c r="H12" s="28"/>
      <c r="I12" s="28"/>
    </row>
    <row r="13" spans="1:9" s="4" customFormat="1" ht="102" x14ac:dyDescent="0.25">
      <c r="A13" s="41" t="str">
        <f>"1."&amp;COUNTA($A$9:A12)</f>
        <v>1.2</v>
      </c>
      <c r="B13" s="28" t="s">
        <v>30</v>
      </c>
      <c r="C13" s="43" t="s">
        <v>88</v>
      </c>
      <c r="D13" s="28" t="s">
        <v>16</v>
      </c>
      <c r="E13" s="28" t="s">
        <v>17</v>
      </c>
      <c r="F13" s="28"/>
      <c r="G13" s="28"/>
      <c r="H13" s="28"/>
      <c r="I13" s="28"/>
    </row>
    <row r="14" spans="1:9" s="4" customFormat="1" ht="38.25" x14ac:dyDescent="0.25">
      <c r="A14" s="41" t="str">
        <f>"1."&amp;COUNTA($A$9:A13)</f>
        <v>1.3</v>
      </c>
      <c r="B14" s="28" t="s">
        <v>31</v>
      </c>
      <c r="C14" s="43" t="s">
        <v>89</v>
      </c>
      <c r="D14" s="28" t="s">
        <v>16</v>
      </c>
      <c r="E14" s="28" t="s">
        <v>17</v>
      </c>
      <c r="F14" s="28"/>
      <c r="G14" s="28"/>
      <c r="H14" s="28"/>
      <c r="I14" s="28"/>
    </row>
    <row r="15" spans="1:9" s="4" customFormat="1" ht="12.75" x14ac:dyDescent="0.25">
      <c r="A15" s="41" t="str">
        <f>"1."&amp;COUNTA($A$9:A14)</f>
        <v>1.4</v>
      </c>
      <c r="B15" s="28" t="s">
        <v>32</v>
      </c>
      <c r="C15" s="43" t="s">
        <v>86</v>
      </c>
      <c r="D15" s="28" t="s">
        <v>16</v>
      </c>
      <c r="E15" s="28" t="s">
        <v>17</v>
      </c>
      <c r="F15" s="28"/>
      <c r="G15" s="28"/>
      <c r="H15" s="28"/>
      <c r="I15" s="28"/>
    </row>
    <row r="16" spans="1:9" s="4" customFormat="1" ht="25.5" x14ac:dyDescent="0.25">
      <c r="A16" s="41" t="str">
        <f>"1."&amp;COUNTA($A$9:A15)</f>
        <v>1.5</v>
      </c>
      <c r="B16" s="28" t="s">
        <v>52</v>
      </c>
      <c r="C16" s="43" t="s">
        <v>87</v>
      </c>
      <c r="D16" s="28" t="s">
        <v>53</v>
      </c>
      <c r="E16" s="28" t="s">
        <v>17</v>
      </c>
      <c r="F16" s="28"/>
      <c r="G16" s="28"/>
      <c r="H16" s="28"/>
      <c r="I16" s="28"/>
    </row>
    <row r="17" spans="1:17" s="4" customFormat="1" ht="25.5" x14ac:dyDescent="0.25">
      <c r="A17" s="41" t="str">
        <f>"1."&amp;COUNTA($A$9:A16)</f>
        <v>1.6</v>
      </c>
      <c r="B17" s="28" t="s">
        <v>42</v>
      </c>
      <c r="C17" s="43" t="s">
        <v>45</v>
      </c>
      <c r="D17" s="28" t="s">
        <v>53</v>
      </c>
      <c r="E17" s="28" t="s">
        <v>17</v>
      </c>
      <c r="F17" s="28"/>
      <c r="G17" s="28"/>
      <c r="H17" s="28"/>
      <c r="I17" s="28"/>
    </row>
    <row r="18" spans="1:17" s="4" customFormat="1" ht="12.75" x14ac:dyDescent="0.25">
      <c r="A18" s="41"/>
      <c r="B18" s="28"/>
      <c r="C18" s="43"/>
      <c r="D18" s="28"/>
      <c r="E18" s="28"/>
      <c r="F18" s="28"/>
      <c r="G18" s="28"/>
      <c r="H18" s="28"/>
      <c r="I18" s="28"/>
    </row>
    <row r="19" spans="1:17" x14ac:dyDescent="0.25">
      <c r="A19" s="28"/>
      <c r="B19" s="29"/>
      <c r="C19" s="36" t="s">
        <v>22</v>
      </c>
      <c r="D19" s="29"/>
      <c r="E19" s="30"/>
      <c r="F19" s="31"/>
      <c r="G19" s="32"/>
      <c r="H19" s="32"/>
      <c r="I19" s="33"/>
      <c r="M19" s="45"/>
      <c r="N19" s="45"/>
      <c r="O19" s="45"/>
      <c r="P19" s="45"/>
      <c r="Q19" s="45"/>
    </row>
    <row r="20" spans="1:17" x14ac:dyDescent="0.25">
      <c r="A20" s="41" t="str">
        <f>"1."&amp;COUNTA($A$9:A19)</f>
        <v>1.7</v>
      </c>
      <c r="B20" s="29" t="s">
        <v>27</v>
      </c>
      <c r="C20" s="37" t="s">
        <v>46</v>
      </c>
      <c r="D20" s="29" t="s">
        <v>11</v>
      </c>
      <c r="E20" s="30">
        <v>2</v>
      </c>
      <c r="F20" s="31"/>
      <c r="G20" s="32"/>
      <c r="H20" s="32"/>
      <c r="I20" s="33"/>
      <c r="M20" s="45"/>
      <c r="N20" s="45"/>
      <c r="O20" s="45"/>
      <c r="P20" s="45"/>
      <c r="Q20" s="45"/>
    </row>
    <row r="21" spans="1:17" x14ac:dyDescent="0.25">
      <c r="A21" s="41" t="str">
        <f>"1."&amp;COUNTA($A$9:A20)</f>
        <v>1.8</v>
      </c>
      <c r="B21" s="29" t="s">
        <v>27</v>
      </c>
      <c r="C21" s="37" t="s">
        <v>47</v>
      </c>
      <c r="D21" s="29" t="s">
        <v>11</v>
      </c>
      <c r="E21" s="30">
        <v>7</v>
      </c>
      <c r="F21" s="31"/>
      <c r="G21" s="32"/>
      <c r="H21" s="32"/>
      <c r="I21" s="33"/>
      <c r="M21" s="40"/>
      <c r="N21" s="40"/>
      <c r="O21" s="40"/>
    </row>
    <row r="22" spans="1:17" x14ac:dyDescent="0.25">
      <c r="A22" s="41" t="str">
        <f>"1."&amp;COUNTA($A$9:A21)</f>
        <v>1.9</v>
      </c>
      <c r="B22" s="29" t="s">
        <v>33</v>
      </c>
      <c r="C22" s="37" t="s">
        <v>48</v>
      </c>
      <c r="D22" s="29" t="s">
        <v>11</v>
      </c>
      <c r="E22" s="30">
        <v>1</v>
      </c>
      <c r="F22" s="31"/>
      <c r="G22" s="32"/>
      <c r="H22" s="32"/>
      <c r="I22" s="33"/>
      <c r="M22" s="40"/>
      <c r="N22" s="40"/>
      <c r="O22" s="40"/>
    </row>
    <row r="23" spans="1:17" x14ac:dyDescent="0.25">
      <c r="A23" s="41" t="str">
        <f>"1."&amp;COUNTA($A$9:A22)</f>
        <v>1.10</v>
      </c>
      <c r="B23" s="29" t="s">
        <v>35</v>
      </c>
      <c r="C23" s="37" t="s">
        <v>82</v>
      </c>
      <c r="D23" s="29" t="s">
        <v>11</v>
      </c>
      <c r="E23" s="30">
        <v>1</v>
      </c>
      <c r="F23" s="31"/>
      <c r="G23" s="32"/>
      <c r="H23" s="32"/>
      <c r="I23" s="33"/>
      <c r="M23" s="40"/>
      <c r="N23" s="40"/>
      <c r="O23" s="40"/>
    </row>
    <row r="24" spans="1:17" x14ac:dyDescent="0.25">
      <c r="A24" s="41" t="str">
        <f>"1."&amp;COUNTA($A$9:A23)</f>
        <v>1.11</v>
      </c>
      <c r="B24" s="29" t="s">
        <v>35</v>
      </c>
      <c r="C24" s="37" t="s">
        <v>81</v>
      </c>
      <c r="D24" s="29" t="s">
        <v>11</v>
      </c>
      <c r="E24" s="30">
        <v>1</v>
      </c>
      <c r="F24" s="31"/>
      <c r="G24" s="32"/>
      <c r="H24" s="32"/>
      <c r="I24" s="33"/>
      <c r="M24" s="40"/>
      <c r="N24" s="40"/>
      <c r="O24" s="40"/>
    </row>
    <row r="25" spans="1:17" x14ac:dyDescent="0.25">
      <c r="A25" s="41" t="str">
        <f>"1."&amp;COUNTA($A$9:A24)</f>
        <v>1.12</v>
      </c>
      <c r="B25" s="29" t="s">
        <v>34</v>
      </c>
      <c r="C25" s="37" t="s">
        <v>83</v>
      </c>
      <c r="D25" s="29" t="s">
        <v>11</v>
      </c>
      <c r="E25" s="30">
        <v>1</v>
      </c>
      <c r="F25" s="31"/>
      <c r="G25" s="32"/>
      <c r="H25" s="32"/>
      <c r="I25" s="33"/>
      <c r="M25" s="40"/>
      <c r="N25" s="40"/>
      <c r="O25" s="40"/>
    </row>
    <row r="26" spans="1:17" x14ac:dyDescent="0.25">
      <c r="A26" s="41" t="str">
        <f>"1."&amp;COUNTA($A$9:A25)</f>
        <v>1.13</v>
      </c>
      <c r="B26" s="29" t="s">
        <v>84</v>
      </c>
      <c r="C26" s="37" t="s">
        <v>85</v>
      </c>
      <c r="D26" s="29" t="s">
        <v>11</v>
      </c>
      <c r="E26" s="30">
        <v>1</v>
      </c>
      <c r="F26" s="31"/>
      <c r="G26" s="32"/>
      <c r="H26" s="32"/>
      <c r="I26" s="33"/>
      <c r="M26" s="40"/>
      <c r="N26" s="40"/>
      <c r="O26" s="40"/>
    </row>
    <row r="27" spans="1:17" x14ac:dyDescent="0.25">
      <c r="A27" s="41"/>
      <c r="B27" s="29"/>
      <c r="C27" s="37"/>
      <c r="D27" s="29"/>
      <c r="E27" s="30"/>
      <c r="F27" s="31"/>
      <c r="G27" s="32"/>
      <c r="H27" s="32"/>
      <c r="I27" s="33"/>
      <c r="M27" s="40"/>
      <c r="N27" s="40"/>
      <c r="O27" s="40"/>
    </row>
    <row r="28" spans="1:17" x14ac:dyDescent="0.25">
      <c r="A28" s="28"/>
      <c r="B28" s="29"/>
      <c r="C28" s="36" t="s">
        <v>23</v>
      </c>
      <c r="D28" s="29"/>
      <c r="E28" s="30"/>
      <c r="F28" s="31"/>
      <c r="G28" s="32"/>
      <c r="H28" s="32"/>
      <c r="I28" s="33"/>
      <c r="M28" s="40"/>
      <c r="N28" s="40"/>
      <c r="O28" s="40"/>
    </row>
    <row r="29" spans="1:17" ht="25.5" x14ac:dyDescent="0.25">
      <c r="A29" s="41" t="str">
        <f>"1."&amp;COUNTA($A$9:A28)</f>
        <v>1.14</v>
      </c>
      <c r="B29" s="29"/>
      <c r="C29" s="37" t="s">
        <v>49</v>
      </c>
      <c r="D29" s="29" t="s">
        <v>12</v>
      </c>
      <c r="E29" s="34">
        <v>1</v>
      </c>
      <c r="F29" s="31"/>
      <c r="G29" s="32"/>
      <c r="H29" s="32"/>
      <c r="I29" s="33"/>
      <c r="M29" s="40"/>
      <c r="N29" s="40"/>
      <c r="O29" s="40"/>
    </row>
    <row r="30" spans="1:17" ht="25.5" x14ac:dyDescent="0.25">
      <c r="A30" s="41" t="str">
        <f>"1."&amp;COUNTA($A$9:A29)</f>
        <v>1.15</v>
      </c>
      <c r="B30" s="29"/>
      <c r="C30" s="37" t="s">
        <v>50</v>
      </c>
      <c r="D30" s="29" t="s">
        <v>12</v>
      </c>
      <c r="E30" s="34">
        <v>8</v>
      </c>
      <c r="F30" s="31"/>
      <c r="G30" s="32"/>
      <c r="H30" s="32"/>
      <c r="I30" s="33"/>
      <c r="M30" s="40"/>
      <c r="N30" s="40"/>
      <c r="O30" s="40"/>
    </row>
    <row r="31" spans="1:17" ht="25.5" x14ac:dyDescent="0.25">
      <c r="A31" s="41" t="str">
        <f>"1."&amp;COUNTA($A$9:A30)</f>
        <v>1.16</v>
      </c>
      <c r="B31" s="29"/>
      <c r="C31" s="37" t="s">
        <v>51</v>
      </c>
      <c r="D31" s="29" t="s">
        <v>12</v>
      </c>
      <c r="E31" s="34">
        <v>7.5</v>
      </c>
      <c r="F31" s="31"/>
      <c r="G31" s="32"/>
      <c r="H31" s="32"/>
      <c r="I31" s="33"/>
      <c r="M31" s="40"/>
      <c r="N31" s="40"/>
      <c r="O31" s="40"/>
    </row>
    <row r="32" spans="1:17" ht="25.5" x14ac:dyDescent="0.25">
      <c r="A32" s="41" t="str">
        <f>"1."&amp;COUNTA($A$9:A31)</f>
        <v>1.17</v>
      </c>
      <c r="B32" s="29"/>
      <c r="C32" s="37" t="s">
        <v>79</v>
      </c>
      <c r="D32" s="29" t="s">
        <v>12</v>
      </c>
      <c r="E32" s="34">
        <v>4.5</v>
      </c>
      <c r="F32" s="31"/>
      <c r="G32" s="32"/>
      <c r="H32" s="32"/>
      <c r="I32" s="33"/>
      <c r="M32" s="40"/>
      <c r="N32" s="40"/>
      <c r="O32" s="40"/>
    </row>
    <row r="33" spans="1:15" x14ac:dyDescent="0.25">
      <c r="A33" s="41"/>
      <c r="B33" s="29"/>
      <c r="C33" s="37"/>
      <c r="D33" s="29"/>
      <c r="E33" s="34"/>
      <c r="F33" s="31"/>
      <c r="G33" s="32"/>
      <c r="H33" s="32"/>
      <c r="I33" s="33"/>
      <c r="M33" s="40"/>
      <c r="N33" s="40"/>
      <c r="O33" s="40"/>
    </row>
    <row r="34" spans="1:15" x14ac:dyDescent="0.25">
      <c r="A34" s="41"/>
      <c r="B34" s="29"/>
      <c r="C34" s="51" t="s">
        <v>91</v>
      </c>
      <c r="D34" s="29"/>
      <c r="E34" s="34"/>
      <c r="F34" s="31"/>
      <c r="G34" s="32"/>
      <c r="H34" s="32"/>
      <c r="I34" s="33"/>
      <c r="M34" s="40"/>
      <c r="N34" s="40"/>
      <c r="O34" s="40"/>
    </row>
    <row r="35" spans="1:15" ht="25.5" x14ac:dyDescent="0.25">
      <c r="A35" s="41" t="str">
        <f>"1."&amp;COUNTA($A$9:A32)</f>
        <v>1.18</v>
      </c>
      <c r="B35" s="29"/>
      <c r="C35" s="37" t="s">
        <v>36</v>
      </c>
      <c r="D35" s="29" t="s">
        <v>12</v>
      </c>
      <c r="E35" s="34">
        <v>5.5</v>
      </c>
      <c r="F35" s="31"/>
      <c r="G35" s="32"/>
      <c r="H35" s="32"/>
      <c r="I35" s="33"/>
      <c r="M35" s="40"/>
      <c r="N35" s="40"/>
      <c r="O35" s="40"/>
    </row>
    <row r="36" spans="1:15" ht="25.5" x14ac:dyDescent="0.25">
      <c r="A36" s="41" t="str">
        <f>"1."&amp;COUNTA($A$9:A35)</f>
        <v>1.19</v>
      </c>
      <c r="B36" s="29"/>
      <c r="C36" s="37" t="s">
        <v>37</v>
      </c>
      <c r="D36" s="29" t="s">
        <v>12</v>
      </c>
      <c r="E36" s="34">
        <v>4</v>
      </c>
      <c r="F36" s="31"/>
      <c r="G36" s="32"/>
      <c r="H36" s="32"/>
      <c r="I36" s="33"/>
      <c r="M36" s="40"/>
      <c r="N36" s="40"/>
      <c r="O36" s="40"/>
    </row>
    <row r="37" spans="1:15" ht="25.5" x14ac:dyDescent="0.25">
      <c r="A37" s="41" t="str">
        <f>"1."&amp;COUNTA($A$9:A36)</f>
        <v>1.20</v>
      </c>
      <c r="B37" s="29"/>
      <c r="C37" s="37" t="s">
        <v>38</v>
      </c>
      <c r="D37" s="29" t="s">
        <v>12</v>
      </c>
      <c r="E37" s="34">
        <v>20</v>
      </c>
      <c r="F37" s="31"/>
      <c r="G37" s="32"/>
      <c r="H37" s="32"/>
      <c r="I37" s="33"/>
      <c r="M37" s="40"/>
      <c r="N37" s="40"/>
      <c r="O37" s="40"/>
    </row>
    <row r="38" spans="1:15" ht="25.5" x14ac:dyDescent="0.25">
      <c r="A38" s="41" t="str">
        <f>"1."&amp;COUNTA($A$9:A37)</f>
        <v>1.21</v>
      </c>
      <c r="B38" s="29"/>
      <c r="C38" s="37" t="s">
        <v>39</v>
      </c>
      <c r="D38" s="29" t="s">
        <v>25</v>
      </c>
      <c r="E38" s="34">
        <v>9</v>
      </c>
      <c r="F38" s="31"/>
      <c r="G38" s="32"/>
      <c r="H38" s="32"/>
      <c r="I38" s="33"/>
      <c r="M38" s="40"/>
      <c r="N38" s="40"/>
      <c r="O38" s="40"/>
    </row>
    <row r="39" spans="1:15" ht="38.25" x14ac:dyDescent="0.25">
      <c r="A39" s="41" t="str">
        <f>"1."&amp;COUNTA($A$9:A38)</f>
        <v>1.22</v>
      </c>
      <c r="B39" s="29"/>
      <c r="C39" s="37" t="s">
        <v>93</v>
      </c>
      <c r="D39" s="29" t="s">
        <v>40</v>
      </c>
      <c r="E39" s="34">
        <v>1</v>
      </c>
      <c r="F39" s="31"/>
      <c r="G39" s="32"/>
      <c r="H39" s="32"/>
      <c r="I39" s="33"/>
      <c r="M39" s="40"/>
      <c r="N39" s="40"/>
      <c r="O39" s="40"/>
    </row>
    <row r="40" spans="1:15" ht="38.25" x14ac:dyDescent="0.25">
      <c r="A40" s="41" t="str">
        <f>"1."&amp;COUNTA($A$9:A39)</f>
        <v>1.23</v>
      </c>
      <c r="B40" s="29"/>
      <c r="C40" s="37" t="s">
        <v>94</v>
      </c>
      <c r="D40" s="29" t="s">
        <v>40</v>
      </c>
      <c r="E40" s="34">
        <v>8</v>
      </c>
      <c r="F40" s="31"/>
      <c r="G40" s="32"/>
      <c r="H40" s="32"/>
      <c r="I40" s="33"/>
      <c r="M40" s="40"/>
      <c r="N40" s="40"/>
      <c r="O40" s="40"/>
    </row>
    <row r="41" spans="1:15" ht="38.25" x14ac:dyDescent="0.25">
      <c r="A41" s="41" t="str">
        <f>"1."&amp;COUNTA($A$9:A40)</f>
        <v>1.24</v>
      </c>
      <c r="B41" s="29"/>
      <c r="C41" s="37" t="s">
        <v>95</v>
      </c>
      <c r="D41" s="29" t="s">
        <v>40</v>
      </c>
      <c r="E41" s="34">
        <v>3</v>
      </c>
      <c r="F41" s="31"/>
      <c r="G41" s="32"/>
      <c r="H41" s="32"/>
      <c r="I41" s="33"/>
      <c r="M41" s="40"/>
      <c r="N41" s="40"/>
      <c r="O41" s="40"/>
    </row>
    <row r="42" spans="1:15" ht="38.25" x14ac:dyDescent="0.25">
      <c r="A42" s="41" t="str">
        <f>"1."&amp;COUNTA($A$9:A41)</f>
        <v>1.25</v>
      </c>
      <c r="B42" s="29"/>
      <c r="C42" s="37" t="s">
        <v>96</v>
      </c>
      <c r="D42" s="29" t="s">
        <v>40</v>
      </c>
      <c r="E42" s="34">
        <v>5</v>
      </c>
      <c r="F42" s="31"/>
      <c r="G42" s="32"/>
      <c r="H42" s="32"/>
      <c r="I42" s="33"/>
      <c r="M42" s="40"/>
      <c r="N42" s="40"/>
      <c r="O42" s="40"/>
    </row>
    <row r="43" spans="1:15" ht="38.25" x14ac:dyDescent="0.25">
      <c r="A43" s="41" t="str">
        <f>"1."&amp;COUNTA($A$9:A42)</f>
        <v>1.26</v>
      </c>
      <c r="B43" s="29"/>
      <c r="C43" s="37" t="s">
        <v>92</v>
      </c>
      <c r="D43" s="29" t="s">
        <v>25</v>
      </c>
      <c r="E43" s="34">
        <v>9</v>
      </c>
      <c r="F43" s="31"/>
      <c r="G43" s="32"/>
      <c r="H43" s="32"/>
      <c r="I43" s="33"/>
      <c r="M43" s="40"/>
      <c r="N43" s="40"/>
      <c r="O43" s="40"/>
    </row>
    <row r="44" spans="1:15" x14ac:dyDescent="0.25">
      <c r="A44" s="41"/>
      <c r="B44" s="29"/>
      <c r="C44" s="37"/>
      <c r="D44" s="29"/>
      <c r="E44" s="34"/>
      <c r="F44" s="31"/>
      <c r="G44" s="32"/>
      <c r="H44" s="32"/>
      <c r="I44" s="33"/>
      <c r="M44" s="40"/>
      <c r="N44" s="40"/>
      <c r="O44" s="40"/>
    </row>
    <row r="45" spans="1:15" x14ac:dyDescent="0.25">
      <c r="A45" s="41"/>
      <c r="B45" s="29"/>
      <c r="C45" s="37"/>
      <c r="D45" s="29"/>
      <c r="E45" s="34"/>
      <c r="F45" s="31"/>
      <c r="G45" s="32"/>
      <c r="H45" s="32"/>
      <c r="I45" s="33"/>
      <c r="M45" s="40"/>
      <c r="N45" s="40"/>
      <c r="O45" s="40"/>
    </row>
    <row r="46" spans="1:15" x14ac:dyDescent="0.25">
      <c r="A46" s="41"/>
      <c r="B46" s="29"/>
      <c r="C46" s="36" t="s">
        <v>54</v>
      </c>
      <c r="D46" s="29"/>
      <c r="E46" s="34"/>
      <c r="F46" s="31"/>
      <c r="G46" s="32"/>
      <c r="H46" s="32"/>
      <c r="I46" s="33"/>
      <c r="M46" s="40"/>
      <c r="N46" s="40"/>
      <c r="O46" s="40"/>
    </row>
    <row r="47" spans="1:15" x14ac:dyDescent="0.25">
      <c r="A47" s="41" t="str">
        <f>"1."&amp;COUNTA($A$9:A46)</f>
        <v>1.27</v>
      </c>
      <c r="B47" s="29"/>
      <c r="C47" s="37" t="s">
        <v>55</v>
      </c>
      <c r="D47" s="29" t="s">
        <v>11</v>
      </c>
      <c r="E47" s="34">
        <v>1</v>
      </c>
      <c r="F47" s="31"/>
      <c r="G47" s="32"/>
      <c r="H47" s="32"/>
      <c r="I47" s="33"/>
      <c r="M47" s="40"/>
      <c r="N47" s="40"/>
      <c r="O47" s="40"/>
    </row>
    <row r="48" spans="1:15" x14ac:dyDescent="0.25">
      <c r="A48" s="41"/>
      <c r="B48" s="29"/>
      <c r="C48" s="37"/>
      <c r="D48" s="29"/>
      <c r="E48" s="34"/>
      <c r="F48" s="31"/>
      <c r="G48" s="32"/>
      <c r="H48" s="32"/>
      <c r="I48" s="33"/>
      <c r="M48" s="40"/>
      <c r="N48" s="40"/>
      <c r="O48" s="40"/>
    </row>
    <row r="49" spans="1:9" x14ac:dyDescent="0.25">
      <c r="A49" s="41"/>
      <c r="B49" s="29"/>
      <c r="C49" s="36" t="s">
        <v>26</v>
      </c>
      <c r="D49" s="29"/>
      <c r="E49" s="34"/>
      <c r="F49" s="31"/>
      <c r="G49" s="32"/>
      <c r="H49" s="32"/>
      <c r="I49" s="33"/>
    </row>
    <row r="50" spans="1:9" x14ac:dyDescent="0.25">
      <c r="A50" s="41" t="str">
        <f>"1."&amp;COUNTA($A$9:A49)</f>
        <v>1.28</v>
      </c>
      <c r="B50" s="29"/>
      <c r="C50" s="37" t="s">
        <v>15</v>
      </c>
      <c r="D50" s="29" t="s">
        <v>16</v>
      </c>
      <c r="E50" s="34">
        <v>1</v>
      </c>
      <c r="F50" s="31"/>
      <c r="G50" s="32"/>
      <c r="H50" s="32"/>
      <c r="I50" s="33"/>
    </row>
    <row r="51" spans="1:9" x14ac:dyDescent="0.25">
      <c r="A51" s="41" t="str">
        <f>"1."&amp;COUNTA($A$9:A50)</f>
        <v>1.29</v>
      </c>
      <c r="B51" s="29"/>
      <c r="C51" s="37" t="s">
        <v>18</v>
      </c>
      <c r="D51" s="29" t="s">
        <v>16</v>
      </c>
      <c r="E51" s="34">
        <v>1</v>
      </c>
      <c r="F51" s="31"/>
      <c r="G51" s="32"/>
      <c r="H51" s="32"/>
      <c r="I51" s="33"/>
    </row>
    <row r="52" spans="1:9" x14ac:dyDescent="0.25">
      <c r="A52" s="41" t="str">
        <f>"1."&amp;COUNTA($A$9:A51)</f>
        <v>1.30</v>
      </c>
      <c r="B52" s="29"/>
      <c r="C52" s="37" t="s">
        <v>20</v>
      </c>
      <c r="D52" s="29" t="s">
        <v>16</v>
      </c>
      <c r="E52" s="34">
        <v>1</v>
      </c>
      <c r="F52" s="31"/>
      <c r="G52" s="32"/>
      <c r="H52" s="32"/>
      <c r="I52" s="33"/>
    </row>
    <row r="53" spans="1:9" x14ac:dyDescent="0.25">
      <c r="A53" s="41" t="str">
        <f>"1."&amp;COUNTA($A$9:A52)</f>
        <v>1.31</v>
      </c>
      <c r="B53" s="29"/>
      <c r="C53" s="37" t="s">
        <v>43</v>
      </c>
      <c r="D53" s="29" t="s">
        <v>16</v>
      </c>
      <c r="E53" s="34">
        <v>1</v>
      </c>
      <c r="F53" s="31"/>
      <c r="G53" s="32"/>
      <c r="H53" s="32"/>
      <c r="I53" s="33"/>
    </row>
    <row r="54" spans="1:9" x14ac:dyDescent="0.25">
      <c r="A54" s="41" t="str">
        <f>"1."&amp;COUNTA($A$9:A53)</f>
        <v>1.32</v>
      </c>
      <c r="B54" s="37"/>
      <c r="C54" s="37" t="s">
        <v>24</v>
      </c>
      <c r="D54" s="29" t="s">
        <v>16</v>
      </c>
      <c r="E54" s="34">
        <v>1</v>
      </c>
      <c r="F54" s="31"/>
      <c r="G54" s="32"/>
      <c r="H54" s="32"/>
      <c r="I54" s="33"/>
    </row>
  </sheetData>
  <mergeCells count="9">
    <mergeCell ref="C2:C4"/>
    <mergeCell ref="G5:H5"/>
    <mergeCell ref="A7:I7"/>
    <mergeCell ref="A5:A6"/>
    <mergeCell ref="B5:B6"/>
    <mergeCell ref="C5:C6"/>
    <mergeCell ref="D5:D6"/>
    <mergeCell ref="E5:E6"/>
    <mergeCell ref="F5:F6"/>
  </mergeCells>
  <phoneticPr fontId="8" type="noConversion"/>
  <pageMargins left="0.25" right="0.25" top="0.75" bottom="0.75" header="0.3" footer="0.3"/>
  <pageSetup paperSize="9" scale="75" firstPageNumber="0" fitToHeight="0" orientation="portrait" r:id="rId1"/>
  <headerFooter>
    <oddHeader>&amp;R&amp;P /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067D6-28E3-464F-B93F-394EF1D83B27}">
  <dimension ref="A2:E48"/>
  <sheetViews>
    <sheetView topLeftCell="A25" workbookViewId="0">
      <selection activeCell="C51" sqref="C51"/>
    </sheetView>
  </sheetViews>
  <sheetFormatPr defaultRowHeight="18.75" x14ac:dyDescent="0.3"/>
  <cols>
    <col min="1" max="1" width="17.140625" style="49" customWidth="1"/>
    <col min="2" max="2" width="14.42578125" customWidth="1"/>
  </cols>
  <sheetData>
    <row r="2" spans="1:3" x14ac:dyDescent="0.3">
      <c r="A2" s="48" t="s">
        <v>56</v>
      </c>
    </row>
    <row r="4" spans="1:3" ht="12.75" customHeight="1" x14ac:dyDescent="0.3">
      <c r="B4" s="46" t="s">
        <v>59</v>
      </c>
    </row>
    <row r="5" spans="1:3" ht="12.75" customHeight="1" x14ac:dyDescent="0.3">
      <c r="B5" t="s">
        <v>57</v>
      </c>
      <c r="C5">
        <f>0.6+0.35</f>
        <v>0.95</v>
      </c>
    </row>
    <row r="6" spans="1:3" ht="12.75" customHeight="1" x14ac:dyDescent="0.3">
      <c r="B6" t="s">
        <v>58</v>
      </c>
      <c r="C6">
        <f>0.5+0.5+3.7+0.54+2.5</f>
        <v>7.74</v>
      </c>
    </row>
    <row r="7" spans="1:3" ht="12.75" customHeight="1" x14ac:dyDescent="0.3"/>
    <row r="8" spans="1:3" ht="12.75" customHeight="1" x14ac:dyDescent="0.3">
      <c r="B8" s="46" t="s">
        <v>60</v>
      </c>
    </row>
    <row r="9" spans="1:3" ht="12.75" customHeight="1" x14ac:dyDescent="0.3">
      <c r="B9" t="s">
        <v>61</v>
      </c>
      <c r="C9">
        <f>1.5+0.8+0.35</f>
        <v>2.65</v>
      </c>
    </row>
    <row r="10" spans="1:3" ht="12.75" customHeight="1" x14ac:dyDescent="0.3">
      <c r="B10" t="s">
        <v>58</v>
      </c>
      <c r="C10">
        <f>6.3</f>
        <v>6.3</v>
      </c>
    </row>
    <row r="11" spans="1:3" ht="12.75" customHeight="1" x14ac:dyDescent="0.3">
      <c r="B11" t="s">
        <v>62</v>
      </c>
      <c r="C11">
        <f>1</f>
        <v>1</v>
      </c>
    </row>
    <row r="12" spans="1:3" ht="12.75" customHeight="1" x14ac:dyDescent="0.3">
      <c r="B12" t="s">
        <v>63</v>
      </c>
      <c r="C12">
        <f>3*0.65+2*0.3+2.2+0.8</f>
        <v>5.55</v>
      </c>
    </row>
    <row r="13" spans="1:3" ht="12.75" customHeight="1" x14ac:dyDescent="0.3">
      <c r="B13" t="s">
        <v>64</v>
      </c>
      <c r="C13">
        <v>1.25</v>
      </c>
    </row>
    <row r="14" spans="1:3" ht="12.75" customHeight="1" x14ac:dyDescent="0.3"/>
    <row r="15" spans="1:3" ht="12.75" customHeight="1" x14ac:dyDescent="0.3">
      <c r="B15" s="46" t="s">
        <v>65</v>
      </c>
    </row>
    <row r="16" spans="1:3" ht="12.75" customHeight="1" x14ac:dyDescent="0.3">
      <c r="B16" t="s">
        <v>61</v>
      </c>
      <c r="C16">
        <f>1.2+0.5</f>
        <v>1.7</v>
      </c>
    </row>
    <row r="17" spans="1:3" ht="12.75" customHeight="1" x14ac:dyDescent="0.3">
      <c r="B17" t="s">
        <v>66</v>
      </c>
      <c r="C17">
        <f>0.2</f>
        <v>0.2</v>
      </c>
    </row>
    <row r="18" spans="1:3" ht="12.75" customHeight="1" x14ac:dyDescent="0.3"/>
    <row r="19" spans="1:3" ht="12.75" customHeight="1" x14ac:dyDescent="0.3">
      <c r="B19" s="46" t="s">
        <v>67</v>
      </c>
    </row>
    <row r="20" spans="1:3" ht="12.75" customHeight="1" x14ac:dyDescent="0.3">
      <c r="B20" t="s">
        <v>61</v>
      </c>
      <c r="C20">
        <f>1.2+0.2</f>
        <v>1.4</v>
      </c>
    </row>
    <row r="21" spans="1:3" ht="12.75" customHeight="1" x14ac:dyDescent="0.3">
      <c r="B21" t="s">
        <v>68</v>
      </c>
      <c r="C21">
        <f>1.3+4+0.6+1.1</f>
        <v>7</v>
      </c>
    </row>
    <row r="22" spans="1:3" ht="12.75" customHeight="1" x14ac:dyDescent="0.3">
      <c r="B22" t="s">
        <v>69</v>
      </c>
      <c r="C22">
        <f>0.4+0.6+3.3</f>
        <v>4.3</v>
      </c>
    </row>
    <row r="23" spans="1:3" ht="12.75" customHeight="1" x14ac:dyDescent="0.3"/>
    <row r="25" spans="1:3" x14ac:dyDescent="0.3">
      <c r="A25" s="48" t="s">
        <v>70</v>
      </c>
      <c r="B25" s="46" t="s">
        <v>70</v>
      </c>
    </row>
    <row r="26" spans="1:3" ht="12.75" customHeight="1" x14ac:dyDescent="0.3">
      <c r="B26" t="s">
        <v>71</v>
      </c>
      <c r="C26">
        <f>1.5+1+2.7+0.135+4+2.2</f>
        <v>11.535</v>
      </c>
    </row>
    <row r="28" spans="1:3" x14ac:dyDescent="0.3">
      <c r="A28" s="48" t="s">
        <v>30</v>
      </c>
      <c r="B28" s="46" t="s">
        <v>30</v>
      </c>
    </row>
    <row r="29" spans="1:3" ht="12.75" customHeight="1" x14ac:dyDescent="0.3">
      <c r="B29" t="s">
        <v>72</v>
      </c>
      <c r="C29">
        <f>0.8+1.5+0.6+2.5</f>
        <v>5.4</v>
      </c>
    </row>
    <row r="30" spans="1:3" ht="12.75" customHeight="1" x14ac:dyDescent="0.3">
      <c r="B30" t="s">
        <v>73</v>
      </c>
      <c r="C30">
        <f>0.26+0.97</f>
        <v>1.23</v>
      </c>
    </row>
    <row r="31" spans="1:3" ht="12.75" customHeight="1" x14ac:dyDescent="0.3">
      <c r="B31" t="s">
        <v>61</v>
      </c>
      <c r="C31">
        <f>0.3+0.15</f>
        <v>0.44999999999999996</v>
      </c>
    </row>
    <row r="32" spans="1:3" ht="12.75" customHeight="1" x14ac:dyDescent="0.3">
      <c r="B32" t="s">
        <v>74</v>
      </c>
      <c r="C32">
        <v>0.5</v>
      </c>
    </row>
    <row r="33" spans="1:5" x14ac:dyDescent="0.3">
      <c r="A33" s="49" t="s">
        <v>75</v>
      </c>
    </row>
    <row r="34" spans="1:5" x14ac:dyDescent="0.3">
      <c r="A34" s="49" t="s">
        <v>76</v>
      </c>
      <c r="B34" s="50" t="s">
        <v>61</v>
      </c>
      <c r="C34" s="50">
        <f>C5+C9+C16+C20+C31</f>
        <v>7.1499999999999995</v>
      </c>
    </row>
    <row r="35" spans="1:5" x14ac:dyDescent="0.3">
      <c r="B35" s="50" t="s">
        <v>62</v>
      </c>
      <c r="C35" s="50">
        <f>C11</f>
        <v>1</v>
      </c>
    </row>
    <row r="36" spans="1:5" x14ac:dyDescent="0.3">
      <c r="B36" s="50" t="s">
        <v>69</v>
      </c>
      <c r="C36" s="50">
        <f>C22</f>
        <v>4.3</v>
      </c>
    </row>
    <row r="37" spans="1:5" x14ac:dyDescent="0.3">
      <c r="B37" s="50" t="s">
        <v>71</v>
      </c>
      <c r="C37" s="50">
        <f>C26</f>
        <v>11.535</v>
      </c>
    </row>
    <row r="38" spans="1:5" x14ac:dyDescent="0.3">
      <c r="A38" s="49" t="s">
        <v>77</v>
      </c>
      <c r="B38" s="50" t="s">
        <v>58</v>
      </c>
      <c r="C38" s="50">
        <f>C6+C10+C29</f>
        <v>19.439999999999998</v>
      </c>
    </row>
    <row r="39" spans="1:5" x14ac:dyDescent="0.3">
      <c r="B39" s="50" t="s">
        <v>63</v>
      </c>
      <c r="C39" s="50">
        <f>C12</f>
        <v>5.55</v>
      </c>
    </row>
    <row r="40" spans="1:5" x14ac:dyDescent="0.3">
      <c r="A40" s="49" t="s">
        <v>78</v>
      </c>
      <c r="B40" t="s">
        <v>66</v>
      </c>
      <c r="C40">
        <f>C17</f>
        <v>0.2</v>
      </c>
      <c r="E40">
        <f>2*(0.2+0.1)*C40</f>
        <v>0.12000000000000002</v>
      </c>
    </row>
    <row r="41" spans="1:5" x14ac:dyDescent="0.3">
      <c r="B41" t="s">
        <v>68</v>
      </c>
      <c r="C41">
        <f>C21</f>
        <v>7</v>
      </c>
      <c r="E41">
        <f>2*(0.4+0.1)*C41</f>
        <v>7</v>
      </c>
    </row>
    <row r="42" spans="1:5" x14ac:dyDescent="0.3">
      <c r="B42" t="s">
        <v>73</v>
      </c>
      <c r="C42">
        <f>C30</f>
        <v>1.23</v>
      </c>
      <c r="E42">
        <f>2*(0.35+0.1)*C42</f>
        <v>1.107</v>
      </c>
    </row>
    <row r="43" spans="1:5" x14ac:dyDescent="0.3">
      <c r="B43" t="s">
        <v>74</v>
      </c>
      <c r="C43">
        <f>C32</f>
        <v>0.5</v>
      </c>
      <c r="E43">
        <f>2*(0.4+0.2)*C43</f>
        <v>0.60000000000000009</v>
      </c>
    </row>
    <row r="44" spans="1:5" x14ac:dyDescent="0.3">
      <c r="E44" s="47">
        <f>SUM(E40:E43)</f>
        <v>8.827</v>
      </c>
    </row>
    <row r="46" spans="1:5" x14ac:dyDescent="0.3">
      <c r="B46" t="s">
        <v>80</v>
      </c>
    </row>
    <row r="47" spans="1:5" x14ac:dyDescent="0.3">
      <c r="B47" t="s">
        <v>68</v>
      </c>
      <c r="C47">
        <v>6.5</v>
      </c>
      <c r="E47" s="47">
        <f>2*(0.4+0.1)*C47</f>
        <v>6.5</v>
      </c>
    </row>
    <row r="48" spans="1:5" x14ac:dyDescent="0.3">
      <c r="B48" t="s">
        <v>69</v>
      </c>
      <c r="C48" s="47">
        <v>3.8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442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9</vt:i4>
      </vt:variant>
    </vt:vector>
  </HeadingPairs>
  <TitlesOfParts>
    <vt:vector size="11" baseType="lpstr">
      <vt:lpstr>Výkaz výměr DPS_VZT</vt:lpstr>
      <vt:lpstr>pomocny RKA</vt:lpstr>
      <vt:lpstr>'Výkaz výměr DPS_VZT'!Názvy_tisku</vt:lpstr>
      <vt:lpstr>'Výkaz výměr DPS_VZT'!Oblast_tisku</vt:lpstr>
      <vt:lpstr>'Výkaz výměr DPS_VZT'!Print_Titles_0</vt:lpstr>
      <vt:lpstr>'Výkaz výměr DPS_VZT'!Print_Titles_0_0</vt:lpstr>
      <vt:lpstr>'Výkaz výměr DPS_VZT'!Print_Titles_0_0_0</vt:lpstr>
      <vt:lpstr>'Výkaz výměr DPS_VZT'!Print_Titles_0_0_0_0</vt:lpstr>
      <vt:lpstr>'Výkaz výměr DPS_VZT'!Print_Titles_0_0_0_0_0</vt:lpstr>
      <vt:lpstr>'Výkaz výměr DPS_VZT'!Print_Titles_0_0_0_0_0_0</vt:lpstr>
      <vt:lpstr>'Výkaz výměr DPS_VZT'!Print_Titles_0_0_0_0_0_0_0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Chrást</dc:creator>
  <cp:lastModifiedBy>Konstantin Korolev</cp:lastModifiedBy>
  <cp:revision>52</cp:revision>
  <cp:lastPrinted>2023-04-21T09:31:03Z</cp:lastPrinted>
  <dcterms:created xsi:type="dcterms:W3CDTF">2015-02-20T08:28:09Z</dcterms:created>
  <dcterms:modified xsi:type="dcterms:W3CDTF">2023-04-21T09:31:07Z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